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43 ΔΣ\"/>
    </mc:Choice>
  </mc:AlternateContent>
  <xr:revisionPtr revIDLastSave="0" documentId="13_ncr:1_{ABEA3380-4B66-466A-BFCC-2973DD0D620A}" xr6:coauthVersionLast="40" xr6:coauthVersionMax="40" xr10:uidLastSave="{00000000-0000-0000-0000-000000000000}"/>
  <bookViews>
    <workbookView xWindow="120" yWindow="18" windowWidth="19038" windowHeight="12018" activeTab="3" xr2:uid="{00000000-000D-0000-FFFF-FFFF00000000}"/>
  </bookViews>
  <sheets>
    <sheet name="ΠΙΝΑΚΑΣ ΠΡΟΣΛΗΠΤΕΩΝ" sheetId="8" r:id="rId1"/>
    <sheet name="ΥΔΡΑΥΛΙΚΟΙ_ΚΑΤΑΤΑΞΗΣ_ΜΕ ΓΕΝ ΕΜΠ" sheetId="4" r:id="rId2"/>
    <sheet name="ΠΙΝΑΚΑΣ ΠΟΛΥΤΕΚΝΩΝ_ΜΕ" sheetId="10" r:id="rId3"/>
    <sheet name="ΑΠΟΡΡΙΠΤΕΟΙ" sheetId="7" r:id="rId4"/>
  </sheets>
  <calcPr calcId="181029" concurrentCalc="0"/>
</workbook>
</file>

<file path=xl/calcChain.xml><?xml version="1.0" encoding="utf-8"?>
<calcChain xmlns="http://schemas.openxmlformats.org/spreadsheetml/2006/main">
  <c r="H7" i="10" l="1"/>
  <c r="T7" i="10"/>
  <c r="N7" i="10"/>
  <c r="P7" i="10"/>
  <c r="R7" i="10"/>
  <c r="X7" i="10"/>
  <c r="Z7" i="10"/>
  <c r="V7" i="10"/>
  <c r="AA7" i="10"/>
  <c r="J7" i="10"/>
  <c r="H6" i="10"/>
  <c r="T6" i="10"/>
  <c r="N6" i="10"/>
  <c r="P6" i="10"/>
  <c r="R6" i="10"/>
  <c r="X6" i="10"/>
  <c r="Z6" i="10"/>
  <c r="V6" i="10"/>
  <c r="AA6" i="10"/>
  <c r="J6" i="10"/>
  <c r="H5" i="10"/>
  <c r="T5" i="10"/>
  <c r="N5" i="10"/>
  <c r="P5" i="10"/>
  <c r="R5" i="10"/>
  <c r="X5" i="10"/>
  <c r="Z5" i="10"/>
  <c r="V5" i="10"/>
  <c r="AA5" i="10"/>
  <c r="J5" i="10"/>
  <c r="H4" i="10"/>
  <c r="T4" i="10"/>
  <c r="N4" i="10"/>
  <c r="P4" i="10"/>
  <c r="R4" i="10"/>
  <c r="X4" i="10"/>
  <c r="Z4" i="10"/>
  <c r="V4" i="10"/>
  <c r="AA4" i="10"/>
  <c r="J4" i="10"/>
  <c r="H4" i="8"/>
  <c r="T4" i="8"/>
  <c r="N4" i="8"/>
  <c r="P4" i="8"/>
  <c r="R4" i="8"/>
  <c r="X4" i="8"/>
  <c r="Z4" i="8"/>
  <c r="V4" i="8"/>
  <c r="AA4" i="8"/>
  <c r="J4" i="8"/>
  <c r="F7" i="7"/>
  <c r="R7" i="7"/>
  <c r="L7" i="7"/>
  <c r="N7" i="7"/>
  <c r="P7" i="7"/>
  <c r="V7" i="7"/>
  <c r="X7" i="7"/>
  <c r="T7" i="7"/>
  <c r="Y7" i="7"/>
  <c r="H7" i="7"/>
  <c r="F6" i="7"/>
  <c r="R6" i="7"/>
  <c r="L6" i="7"/>
  <c r="N6" i="7"/>
  <c r="P6" i="7"/>
  <c r="V6" i="7"/>
  <c r="X6" i="7"/>
  <c r="T6" i="7"/>
  <c r="Y6" i="7"/>
  <c r="H6" i="7"/>
  <c r="F5" i="7"/>
  <c r="R5" i="7"/>
  <c r="L5" i="7"/>
  <c r="N5" i="7"/>
  <c r="P5" i="7"/>
  <c r="V5" i="7"/>
  <c r="X5" i="7"/>
  <c r="T5" i="7"/>
  <c r="Y5" i="7"/>
  <c r="H5" i="7"/>
  <c r="F4" i="7"/>
  <c r="R4" i="7"/>
  <c r="L4" i="7"/>
  <c r="N4" i="7"/>
  <c r="P4" i="7"/>
  <c r="V4" i="7"/>
  <c r="X4" i="7"/>
  <c r="T4" i="7"/>
  <c r="Y4" i="7"/>
  <c r="H4" i="7"/>
  <c r="V5" i="4"/>
  <c r="V6" i="4"/>
  <c r="V7" i="4"/>
  <c r="V4" i="4"/>
  <c r="T5" i="4"/>
  <c r="T6" i="4"/>
  <c r="T7" i="4"/>
  <c r="T4" i="4"/>
  <c r="X5" i="4"/>
  <c r="X6" i="4"/>
  <c r="X7" i="4"/>
  <c r="X4" i="4"/>
  <c r="Z5" i="4"/>
  <c r="Z6" i="4"/>
  <c r="Z7" i="4"/>
  <c r="Z4" i="4"/>
  <c r="J5" i="4"/>
  <c r="J6" i="4"/>
  <c r="J7" i="4"/>
  <c r="J4" i="4"/>
  <c r="N5" i="4"/>
  <c r="N6" i="4"/>
  <c r="N7" i="4"/>
  <c r="N4" i="4"/>
  <c r="R5" i="4"/>
  <c r="R6" i="4"/>
  <c r="R7" i="4"/>
  <c r="R4" i="4"/>
  <c r="P4" i="4"/>
  <c r="P5" i="4"/>
  <c r="P6" i="4"/>
  <c r="P7" i="4"/>
  <c r="H5" i="4"/>
  <c r="AA5" i="4"/>
  <c r="H6" i="4"/>
  <c r="AA6" i="4"/>
  <c r="H7" i="4"/>
  <c r="AA7" i="4"/>
  <c r="H4" i="4"/>
  <c r="AA4" i="4"/>
</calcChain>
</file>

<file path=xl/sharedStrings.xml><?xml version="1.0" encoding="utf-8"?>
<sst xmlns="http://schemas.openxmlformats.org/spreadsheetml/2006/main" count="232" uniqueCount="63">
  <si>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</si>
  <si>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</si>
  <si>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</si>
  <si>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</si>
  <si>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</si>
  <si>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</si>
  <si>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</si>
  <si>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</si>
  <si>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</si>
  <si>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</si>
  <si>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</si>
  <si>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</si>
  <si>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</si>
  <si>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</si>
  <si>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ΠΟΛΥΤΕΚΝΟΣ  Ή ΤΕΚΝΟ ΠΟΛΥΤΕΚΝΩΝ</t>
  </si>
  <si>
    <t>ΤΙΤΛΟΣ ΣΠΟΥΔΩΝ (κωδ. 030)</t>
  </si>
  <si>
    <t>ΑΔΕΙΑ ΑΣΚΗΣΗΣ ΕΠΑΓΓΕΛΜΑΤΟΣ ΥΔΡΑΥΛΙΚΟΥ Α ΤΑΞΗΣ (κωδ. 145)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</si>
  <si>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</si>
  <si>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</si>
  <si>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</si>
  <si>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</si>
  <si>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</si>
  <si>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</si>
  <si>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</si>
  <si>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</si>
  <si>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</si>
  <si>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838/27-09-2018</t>
  </si>
  <si>
    <t>ΓΚΙΟΛΙΑΣ</t>
  </si>
  <si>
    <t>ΝΙΚΟΛΑΟΣ</t>
  </si>
  <si>
    <t>1139/28-09-2018</t>
  </si>
  <si>
    <t>ΚΙΟΡΙΔΗΣ</t>
  </si>
  <si>
    <t>ΓΕΩΡΓΙΟΣ</t>
  </si>
  <si>
    <t>1187/28-09-2018</t>
  </si>
  <si>
    <t>1914/01-10-2018</t>
  </si>
  <si>
    <t>1195/28-09-2018</t>
  </si>
  <si>
    <t>ΜΑΛΤΕΖΟΣ</t>
  </si>
  <si>
    <t>ΔΗΜΗΤΡΙΟΣ</t>
  </si>
  <si>
    <t>2173/01-10-2018</t>
  </si>
  <si>
    <t>877/27-09-2018</t>
  </si>
  <si>
    <t>ΝΙΚΟΛΑΟΥ</t>
  </si>
  <si>
    <t>ΝΕΚΤΑΡΙΟΣ</t>
  </si>
  <si>
    <t>1752/01-10-2018</t>
  </si>
  <si>
    <t>ΑΔΤ</t>
  </si>
  <si>
    <t>**2897</t>
  </si>
  <si>
    <t>**3305</t>
  </si>
  <si>
    <t>ΠΑΡΑΤΗΡΗΣΕΙΣ</t>
  </si>
  <si>
    <t>ΑΔΕΙΑ ΧΩΡΙΣ ΒΕΒΑΙΩΣΗ ΟΠΟΤΕ ΜΕΤΡΑΤΑΙ ΑΠΌ 14/9/2017 Η ΕΜΠΕΙΡΙΑ</t>
  </si>
  <si>
    <t>**9681</t>
  </si>
  <si>
    <t>**6553</t>
  </si>
  <si>
    <t>**3885</t>
  </si>
  <si>
    <t>**3841</t>
  </si>
  <si>
    <t>**4643</t>
  </si>
  <si>
    <t xml:space="preserve">ΑΔΕΙΑ ΧΩΡΙΣ ΒΕΒΑΙΩΣΗ ΑΠΌ 25/10/2017 </t>
  </si>
  <si>
    <t>**4967</t>
  </si>
  <si>
    <t>ΑΙΤΙΟΛΟΓΙΑ ΑΠΟΡΡΙΨΗΣ</t>
  </si>
  <si>
    <t>ΤΙΤΛΟΣ ΣΠΟΥΔΩΝ (κωδ. 031)</t>
  </si>
  <si>
    <t xml:space="preserve">ΔΕΝ ΒΡΕΘΗΚΕ ΥΠΟΨΗΦΙΟΣ ΑΠΌ ΚΥΡΙΟ ΠΙΝΑΚΑ ΚΑΙ Η ΘΕΣΗ ΚΑΛΥΠΤΕΤΑΙ ΑΠΌ Α΄ΕΠΙΚΟΥΡΙΚΟ ΠΙΝΑΚΑ </t>
  </si>
  <si>
    <t>ΑΠΌ ΠΙΝΑΚΑ Α΄ΕΠΙΚΟΥΡΙΚΟ - ΕΝΤΟΠΙΟΤΗΤΑ</t>
  </si>
  <si>
    <r>
      <t xml:space="preserve">ΔΕ10 - ΔΕ ΥΔΡΑΥΛΙΚΟΙ -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(ΜΕ ΓΕΝΙΚΗ ΕΜΠΕΙΡΙΑ)
Α' ΕΠΙΚΟΥΡΙΚΟΣ ΠΙΝΑΚΑΣ</t>
    </r>
  </si>
  <si>
    <t>ΔΕΝ ΒΡΕΘΗΚΕ ΥΠΟΨΗΦΙΟΣ ΜΕ ΠΡΟΣΟΝΤΑ ΚΥΡΙΟΥ ΠΙΝΑΚΑ ΚΑΙ ΣΥΝΤΑΧΘΗΚΕ ΜΟΝΟ Α΄ΕΠΙΚΟΥΡΙΚΟΣ ΠΙΝΑΚΑΣ</t>
  </si>
  <si>
    <r>
      <t xml:space="preserve">ΔΕ10 - ΔΕ ΥΔΡΑΥΛΙΚΟΙ
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</si>
  <si>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r>
      <t xml:space="preserve">ΔΕ10 - ΔΕ ΥΔΡΑΥΛΙΚΟΙ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ΠΡΟΣΛΗΠΤΕΩΝ
(1 ΘΕΣΗ ΠΟΛΥΤΕΚΝΩΝ ή ΤΕΚΝΩΝ ΠΟΛΥΤΕΚΝΩΝ ΜΕ ΓΕΝΙΚΗ ΕΜΠΕΙΡΙΑ)</t>
    </r>
  </si>
  <si>
    <r>
      <t xml:space="preserve">ΔΕ10 - ΔΕ ΥΔΡΑΥΛΙΚΟΙ 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ΚΑΤΑΤΑΞΗΣ ΠΟΛΥΤΕΚΝΩΝ ή ΤΕΚΝΩΝ ΠΟΛΥΤΕΚΝΩΝ 
Α' ΕΠΙΚΟΥΡΙΚΟΣ ΠΙΝΑΚΑΣ
(ΜΕ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</si>
</sst>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"/>
  <sheetViews>
    <sheetView workbookViewId="0">
      <selection activeCell="E3" sqref="A1:AB4"/>
    </sheetView>
  </sheetViews>
  <sheetFormatPr defaultRowHeight="14.4" x14ac:dyDescent="0.55000000000000004"/>
  <cols>
    <col min="2" max="2" width="20.83984375" customWidth="1"/>
    <col min="4" max="4" width="12.26171875" customWidth="1"/>
    <col min="5" max="5" width="16" customWidth="1"/>
    <col min="6" max="26" width="9.15625" customWidth="1"/>
    <col min="27" max="27" width="17.26171875" customWidth="1"/>
    <col min="28" max="28" width="22.15625" customWidth="1"/>
  </cols>
  <sheetData>
    <row r="1" spans="1:28" s="1" customFormat="1" ht="72" customHeight="1" x14ac:dyDescent="0.7">
      <c r="A1" s="4" t="s">
        <v>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28" s="2" customFormat="1" ht="15.6" x14ac:dyDescent="0.6">
      <c r="A2" s="7" t="s">
        <v>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3" customFormat="1" ht="94.5" customHeight="1" x14ac:dyDescent="0.55000000000000004">
      <c r="A3" s="8" t="s">
        <v>1</v>
      </c>
      <c r="B3" s="8" t="s">
        <v>25</v>
      </c>
      <c r="C3" s="8" t="s">
        <v>42</v>
      </c>
      <c r="D3" s="8" t="s">
        <v>8</v>
      </c>
      <c r="E3" s="8" t="s">
        <v>9</v>
      </c>
      <c r="F3" s="8" t="s">
        <v>15</v>
      </c>
      <c r="G3" s="8" t="s">
        <v>11</v>
      </c>
      <c r="H3" s="8" t="s">
        <v>4</v>
      </c>
      <c r="I3" s="8" t="s">
        <v>16</v>
      </c>
      <c r="J3" s="8"/>
      <c r="K3" s="9" t="s">
        <v>12</v>
      </c>
      <c r="L3" s="9" t="s">
        <v>14</v>
      </c>
      <c r="M3" s="8" t="s">
        <v>17</v>
      </c>
      <c r="N3" s="8" t="s">
        <v>4</v>
      </c>
      <c r="O3" s="8" t="s">
        <v>18</v>
      </c>
      <c r="P3" s="8" t="s">
        <v>4</v>
      </c>
      <c r="Q3" s="8" t="s">
        <v>19</v>
      </c>
      <c r="R3" s="8" t="s">
        <v>4</v>
      </c>
      <c r="S3" s="8" t="s">
        <v>20</v>
      </c>
      <c r="T3" s="8" t="s">
        <v>4</v>
      </c>
      <c r="U3" s="8" t="s">
        <v>21</v>
      </c>
      <c r="V3" s="8" t="s">
        <v>4</v>
      </c>
      <c r="W3" s="8" t="s">
        <v>22</v>
      </c>
      <c r="X3" s="8" t="s">
        <v>4</v>
      </c>
      <c r="Y3" s="8" t="s">
        <v>23</v>
      </c>
      <c r="Z3" s="8" t="s">
        <v>4</v>
      </c>
      <c r="AA3" s="10" t="s">
        <v>10</v>
      </c>
      <c r="AB3" s="8" t="s">
        <v>45</v>
      </c>
    </row>
    <row r="4" spans="1:28" s="1" customFormat="1" ht="53.25" customHeight="1" x14ac:dyDescent="0.55000000000000004">
      <c r="A4" s="11">
        <v>1</v>
      </c>
      <c r="B4" s="12" t="s">
        <v>26</v>
      </c>
      <c r="C4" s="12" t="s">
        <v>43</v>
      </c>
      <c r="D4" s="11" t="s">
        <v>27</v>
      </c>
      <c r="E4" s="11" t="s">
        <v>28</v>
      </c>
      <c r="F4" s="13" t="s">
        <v>5</v>
      </c>
      <c r="G4" s="13">
        <v>6.56</v>
      </c>
      <c r="H4" s="13">
        <f>G4*110</f>
        <v>721.59999999999991</v>
      </c>
      <c r="I4" s="14" t="s">
        <v>5</v>
      </c>
      <c r="J4" s="11" t="str">
        <f>IF(AND(F4="ΝΑΙ",I4="ΝΑΙ"),"ΟΚ","ΑΠΟΡΡΙΠΤΕΤΑΙ")</f>
        <v>ΟΚ</v>
      </c>
      <c r="K4" s="11" t="s">
        <v>5</v>
      </c>
      <c r="L4" s="11" t="s">
        <v>5</v>
      </c>
      <c r="M4" s="13"/>
      <c r="N4" s="11">
        <f>IF(M4="ΑΡΙΣΤΗ",70,IF(M4="ΠΟΛΥ ΚΑΛΗ",50,IF(M4="ΚΑΛΗ",30,)))</f>
        <v>0</v>
      </c>
      <c r="O4" s="11"/>
      <c r="P4" s="11">
        <f t="shared" ref="P4" si="0">IF(O4="ΑΡΙΣΤΗ",70,IF(O4="ΠΟΛΥ ΚΑΛΗ",50,IF(O4="ΚΑΛΗ",30,)))</f>
        <v>0</v>
      </c>
      <c r="Q4" s="11"/>
      <c r="R4" s="11">
        <f>IF(Q4="ΑΡΙΣΤΗ",70,IF(Q4="ΠΟΛΥ ΚΑΛΗ",50,IF(Q4="ΚΑΛΗ",30,)))</f>
        <v>0</v>
      </c>
      <c r="S4" s="11"/>
      <c r="T4" s="11">
        <f>IF(S4="ΝΑΙ",150,0)</f>
        <v>0</v>
      </c>
      <c r="U4" s="11" t="s">
        <v>5</v>
      </c>
      <c r="V4" s="11">
        <f>IF(U4="ΝΑΙ",100,0)</f>
        <v>100</v>
      </c>
      <c r="W4" s="11">
        <v>12</v>
      </c>
      <c r="X4" s="11">
        <f>W4*17</f>
        <v>204</v>
      </c>
      <c r="Y4" s="11"/>
      <c r="Z4" s="11">
        <f>Y4*7</f>
        <v>0</v>
      </c>
      <c r="AA4" s="15">
        <f>H4+T4+N4+P4+R4+X4+Z4+V4</f>
        <v>1025.5999999999999</v>
      </c>
      <c r="AB4" s="12" t="s">
        <v>57</v>
      </c>
    </row>
    <row r="6" spans="1:28" x14ac:dyDescent="0.55000000000000004">
      <c r="B6" t="s">
        <v>56</v>
      </c>
    </row>
  </sheetData>
  <sheetProtection algorithmName="SHA-512" hashValue="UopI9FBJSOhMShNDbBhwowSqLejj2siGHU1ubpDKn3PwxGHK13F3zDzOONPuB0BlMtymXO9fOro6CAHBaaDFGA==" saltValue="PeCJdhJAfHrveENmnU4x4A==" spinCount="100000" sheet="1" objects="1" scenarios="1"/>
  <mergeCells count="2">
    <mergeCell ref="A1:AB1"/>
    <mergeCell ref="A2:AB2"/>
  </mergeCells>
  <dataValidations count="5">
    <dataValidation type="decimal" allowBlank="1" showInputMessage="1" showErrorMessage="1" sqref="G4" xr:uid="{00000000-0002-0000-0000-000000000000}">
      <formula1>5</formula1>
      <formula2>10</formula2>
    </dataValidation>
    <dataValidation type="list" allowBlank="1" showInputMessage="1" showErrorMessage="1" sqref="I4 K4:L4 U4 S4 F4" xr:uid="{00000000-0002-0000-0000-000001000000}">
      <formula1>$AK$4:$AK$5</formula1>
    </dataValidation>
    <dataValidation type="list" allowBlank="1" showInputMessage="1" showErrorMessage="1" sqref="O4 Q4 M4" xr:uid="{00000000-0002-0000-0000-000002000000}">
      <formula1>$AL$4:$AL$11</formula1>
    </dataValidation>
    <dataValidation type="whole" allowBlank="1" showInputMessage="1" showErrorMessage="1" errorTitle="ΠΡΟΣΟΧΗ!" error="ΑΠΟ 1 ΕΩΣ 24 ΜΗΝΕΣ" sqref="W4" xr:uid="{00000000-0002-0000-0000-000003000000}">
      <formula1>1</formula1>
      <formula2>24</formula2>
    </dataValidation>
    <dataValidation type="whole" allowBlank="1" showInputMessage="1" showErrorMessage="1" errorTitle="ΠΡΟΣΟΧΗ!" error="ΑΠΟ 1 ΕΩΣ 84 ΜΗΝΕΣ" sqref="Y4" xr:uid="{00000000-0002-0000-00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9"/>
  <sheetViews>
    <sheetView workbookViewId="0">
      <pane xSplit="5" topLeftCell="V1" activePane="topRight" state="frozen"/>
      <selection pane="topRight" activeCell="E19" sqref="A1:XFD1048576"/>
    </sheetView>
  </sheetViews>
  <sheetFormatPr defaultColWidth="9.15625" defaultRowHeight="14.4" x14ac:dyDescent="0.55000000000000004"/>
  <cols>
    <col min="1" max="1" width="4.83984375" style="20" customWidth="1"/>
    <col min="2" max="3" width="15.15625" style="20" customWidth="1"/>
    <col min="4" max="4" width="25.15625" style="20" customWidth="1"/>
    <col min="5" max="5" width="25.26171875" style="20" customWidth="1"/>
    <col min="6" max="7" width="9.68359375" style="20" customWidth="1"/>
    <col min="8" max="8" width="7.26171875" style="20" customWidth="1"/>
    <col min="9" max="9" width="14.83984375" style="20" customWidth="1"/>
    <col min="10" max="10" width="15" style="20" customWidth="1"/>
    <col min="11" max="12" width="14" style="20" customWidth="1"/>
    <col min="13" max="13" width="10.41796875" style="20" customWidth="1"/>
    <col min="14" max="14" width="7.26171875" style="20" customWidth="1"/>
    <col min="15" max="15" width="9.83984375" style="20" customWidth="1"/>
    <col min="16" max="16" width="7.26171875" style="20" customWidth="1"/>
    <col min="17" max="17" width="10.41796875" style="20" customWidth="1"/>
    <col min="18" max="18" width="7.26171875" style="20" customWidth="1"/>
    <col min="19" max="19" width="11" style="20" customWidth="1"/>
    <col min="20" max="20" width="7.26171875" style="20" customWidth="1"/>
    <col min="21" max="21" width="11.15625" style="20" customWidth="1"/>
    <col min="22" max="22" width="7.26171875" style="20" customWidth="1"/>
    <col min="23" max="23" width="17.578125" style="20" customWidth="1"/>
    <col min="24" max="24" width="7.26171875" style="20" customWidth="1"/>
    <col min="25" max="25" width="14.26171875" style="20" customWidth="1"/>
    <col min="26" max="26" width="7.83984375" style="20" customWidth="1"/>
    <col min="27" max="27" width="9.578125" style="20" customWidth="1"/>
    <col min="28" max="28" width="21.68359375" style="20" customWidth="1"/>
    <col min="29" max="36" width="9.15625" style="20"/>
    <col min="37" max="38" width="9.15625" style="20" hidden="1" customWidth="1"/>
    <col min="39" max="16384" width="9.15625" style="20"/>
  </cols>
  <sheetData>
    <row r="1" spans="1:38" ht="72.75" customHeight="1" x14ac:dyDescent="0.7">
      <c r="A1" s="4" t="s">
        <v>58</v>
      </c>
      <c r="B1" s="5"/>
      <c r="C1" s="5"/>
      <c r="D1" s="5"/>
      <c r="E1" s="5"/>
      <c r="F1" s="13"/>
      <c r="G1" s="13"/>
      <c r="H1" s="13"/>
      <c r="I1" s="16"/>
      <c r="J1" s="17"/>
      <c r="K1" s="17"/>
      <c r="L1" s="18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9"/>
      <c r="AA1" s="13"/>
    </row>
    <row r="2" spans="1:38" s="25" customFormat="1" ht="15.6" x14ac:dyDescent="0.6">
      <c r="A2" s="21" t="s">
        <v>7</v>
      </c>
      <c r="B2" s="22"/>
      <c r="C2" s="22"/>
      <c r="D2" s="22"/>
      <c r="E2" s="22"/>
      <c r="F2" s="22" t="s">
        <v>0</v>
      </c>
      <c r="G2" s="22"/>
      <c r="H2" s="22"/>
      <c r="I2" s="23"/>
      <c r="J2" s="24"/>
      <c r="K2" s="24"/>
      <c r="L2" s="24"/>
      <c r="M2" s="22" t="s">
        <v>24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38" s="33" customFormat="1" ht="94.5" customHeight="1" x14ac:dyDescent="0.55000000000000004">
      <c r="A3" s="8" t="s">
        <v>1</v>
      </c>
      <c r="B3" s="8" t="s">
        <v>25</v>
      </c>
      <c r="C3" s="26" t="s">
        <v>42</v>
      </c>
      <c r="D3" s="26" t="s">
        <v>8</v>
      </c>
      <c r="E3" s="26" t="s">
        <v>9</v>
      </c>
      <c r="F3" s="27" t="s">
        <v>55</v>
      </c>
      <c r="G3" s="27" t="s">
        <v>11</v>
      </c>
      <c r="H3" s="27" t="s">
        <v>4</v>
      </c>
      <c r="I3" s="8" t="s">
        <v>16</v>
      </c>
      <c r="J3" s="28"/>
      <c r="K3" s="29" t="s">
        <v>12</v>
      </c>
      <c r="L3" s="30" t="s">
        <v>14</v>
      </c>
      <c r="M3" s="8" t="s">
        <v>17</v>
      </c>
      <c r="N3" s="8" t="s">
        <v>4</v>
      </c>
      <c r="O3" s="8" t="s">
        <v>18</v>
      </c>
      <c r="P3" s="8" t="s">
        <v>4</v>
      </c>
      <c r="Q3" s="8" t="s">
        <v>19</v>
      </c>
      <c r="R3" s="26" t="s">
        <v>4</v>
      </c>
      <c r="S3" s="8" t="s">
        <v>20</v>
      </c>
      <c r="T3" s="8" t="s">
        <v>4</v>
      </c>
      <c r="U3" s="8" t="s">
        <v>21</v>
      </c>
      <c r="V3" s="8" t="s">
        <v>4</v>
      </c>
      <c r="W3" s="8" t="s">
        <v>22</v>
      </c>
      <c r="X3" s="8" t="s">
        <v>4</v>
      </c>
      <c r="Y3" s="8" t="s">
        <v>23</v>
      </c>
      <c r="Z3" s="31" t="s">
        <v>4</v>
      </c>
      <c r="AA3" s="32" t="s">
        <v>10</v>
      </c>
      <c r="AB3" s="8" t="s">
        <v>45</v>
      </c>
    </row>
    <row r="4" spans="1:38" ht="18" customHeight="1" x14ac:dyDescent="0.55000000000000004">
      <c r="A4" s="11">
        <v>1</v>
      </c>
      <c r="B4" s="8" t="s">
        <v>26</v>
      </c>
      <c r="C4" s="8" t="s">
        <v>43</v>
      </c>
      <c r="D4" s="34" t="s">
        <v>27</v>
      </c>
      <c r="E4" s="34" t="s">
        <v>28</v>
      </c>
      <c r="F4" s="13" t="s">
        <v>5</v>
      </c>
      <c r="G4" s="13">
        <v>6.56</v>
      </c>
      <c r="H4" s="13">
        <f>G4*110</f>
        <v>721.59999999999991</v>
      </c>
      <c r="I4" s="11" t="s">
        <v>5</v>
      </c>
      <c r="J4" s="17" t="str">
        <f>IF(AND(F4="ΝΑΙ",I4="ΝΑΙ"),"ΟΚ","ΑΠΟΡΡΙΠΤΕΤΑΙ")</f>
        <v>ΟΚ</v>
      </c>
      <c r="K4" s="17" t="s">
        <v>5</v>
      </c>
      <c r="L4" s="17" t="s">
        <v>5</v>
      </c>
      <c r="M4" s="11"/>
      <c r="N4" s="11">
        <f>IF(M4="ΑΡΙΣΤΗ",70,IF(M4="ΠΟΛΥ ΚΑΛΗ",50,IF(M4="ΚΑΛΗ",30,)))</f>
        <v>0</v>
      </c>
      <c r="O4" s="11"/>
      <c r="P4" s="11">
        <f>IF(O4="ΑΡΙΣΤΗ",70,IF(O4="ΠΟΛΥ ΚΑΛΗ",50,IF(O4="ΚΑΛΗ",30,)))</f>
        <v>0</v>
      </c>
      <c r="Q4" s="11"/>
      <c r="R4" s="11">
        <f>IF(Q4="ΑΡΙΣΤΗ",70,IF(Q4="ΠΟΛΥ ΚΑΛΗ",50,IF(Q4="ΚΑΛΗ",30,)))</f>
        <v>0</v>
      </c>
      <c r="S4" s="11"/>
      <c r="T4" s="11">
        <f>IF(S4="ΝΑΙ",150,0)</f>
        <v>0</v>
      </c>
      <c r="U4" s="11" t="s">
        <v>5</v>
      </c>
      <c r="V4" s="11">
        <f>IF(U4="ΝΑΙ",100,0)</f>
        <v>100</v>
      </c>
      <c r="W4" s="11">
        <v>12</v>
      </c>
      <c r="X4" s="11">
        <f>W4*17</f>
        <v>204</v>
      </c>
      <c r="Y4" s="11"/>
      <c r="Z4" s="19">
        <f>Y4*7</f>
        <v>0</v>
      </c>
      <c r="AA4" s="35">
        <f>H4+T4+N4+P4+R4+X4+Z4+V4</f>
        <v>1025.5999999999999</v>
      </c>
      <c r="AB4" s="11" t="s">
        <v>12</v>
      </c>
      <c r="AK4" s="20" t="s">
        <v>13</v>
      </c>
      <c r="AL4" s="20" t="s">
        <v>6</v>
      </c>
    </row>
    <row r="5" spans="1:38" ht="53.25" customHeight="1" x14ac:dyDescent="0.55000000000000004">
      <c r="A5" s="11">
        <v>2</v>
      </c>
      <c r="B5" s="8" t="s">
        <v>29</v>
      </c>
      <c r="C5" s="8" t="s">
        <v>44</v>
      </c>
      <c r="D5" s="34" t="s">
        <v>30</v>
      </c>
      <c r="E5" s="34" t="s">
        <v>31</v>
      </c>
      <c r="F5" s="13" t="s">
        <v>5</v>
      </c>
      <c r="G5" s="13">
        <v>8.8800000000000008</v>
      </c>
      <c r="H5" s="13">
        <f>G5*110</f>
        <v>976.80000000000007</v>
      </c>
      <c r="I5" s="11" t="s">
        <v>5</v>
      </c>
      <c r="J5" s="17" t="str">
        <f>IF(AND(F5="ΝΑΙ",I5="ΝΑΙ"),"ΟΚ","ΑΠΟΡΡΙΠΤΕΤΑΙ")</f>
        <v>ΟΚ</v>
      </c>
      <c r="K5" s="17" t="s">
        <v>13</v>
      </c>
      <c r="L5" s="17"/>
      <c r="M5" s="11"/>
      <c r="N5" s="11">
        <f>IF(M5="ΑΡΙΣΤΗ",70,IF(M5="ΠΟΛΥ ΚΑΛΗ",50,IF(M5="ΚΑΛΗ",30,)))</f>
        <v>0</v>
      </c>
      <c r="O5" s="11" t="s">
        <v>3</v>
      </c>
      <c r="P5" s="11">
        <f>IF(O5="ΑΡΙΣΤΗ",70,IF(O5="ΠΟΛΥ ΚΑΛΗ",50,IF(O5="ΚΑΛΗ",30,)))</f>
        <v>30</v>
      </c>
      <c r="Q5" s="11" t="s">
        <v>2</v>
      </c>
      <c r="R5" s="11">
        <f>IF(Q5="ΑΡΙΣΤΗ",70,IF(Q5="ΠΟΛΥ ΚΑΛΗ",50,IF(Q5="ΚΑΛΗ",30,)))</f>
        <v>70</v>
      </c>
      <c r="S5" s="11"/>
      <c r="T5" s="11">
        <f>IF(S5="ΝΑΙ",150,0)</f>
        <v>0</v>
      </c>
      <c r="U5" s="11" t="s">
        <v>5</v>
      </c>
      <c r="V5" s="11">
        <f>IF(U5="ΝΑΙ",100,0)</f>
        <v>100</v>
      </c>
      <c r="W5" s="11">
        <v>24</v>
      </c>
      <c r="X5" s="11">
        <f>W5*17</f>
        <v>408</v>
      </c>
      <c r="Y5" s="11">
        <v>84</v>
      </c>
      <c r="Z5" s="19">
        <f>Y5*7</f>
        <v>588</v>
      </c>
      <c r="AA5" s="35">
        <f>H5+T5+N5+P5+R5+X5+Z5+V5</f>
        <v>2172.8000000000002</v>
      </c>
      <c r="AB5" s="12"/>
      <c r="AK5" s="20" t="s">
        <v>5</v>
      </c>
      <c r="AL5" s="20" t="s">
        <v>2</v>
      </c>
    </row>
    <row r="6" spans="1:38" ht="18" customHeight="1" x14ac:dyDescent="0.55000000000000004">
      <c r="A6" s="11">
        <v>3</v>
      </c>
      <c r="B6" s="8" t="s">
        <v>34</v>
      </c>
      <c r="C6" s="8" t="s">
        <v>49</v>
      </c>
      <c r="D6" s="34" t="s">
        <v>35</v>
      </c>
      <c r="E6" s="34" t="s">
        <v>36</v>
      </c>
      <c r="F6" s="13" t="s">
        <v>5</v>
      </c>
      <c r="G6" s="13">
        <v>7.67</v>
      </c>
      <c r="H6" s="13">
        <f>G6*110</f>
        <v>843.7</v>
      </c>
      <c r="I6" s="11" t="s">
        <v>5</v>
      </c>
      <c r="J6" s="17" t="str">
        <f>IF(AND(F6="ΝΑΙ",I6="ΝΑΙ"),"ΟΚ","ΑΠΟΡΡΙΠΤΕΤΑΙ")</f>
        <v>ΟΚ</v>
      </c>
      <c r="K6" s="17" t="s">
        <v>13</v>
      </c>
      <c r="L6" s="17"/>
      <c r="M6" s="11"/>
      <c r="N6" s="11">
        <f>IF(M6="ΑΡΙΣΤΗ",70,IF(M6="ΠΟΛΥ ΚΑΛΗ",50,IF(M6="ΚΑΛΗ",30,)))</f>
        <v>0</v>
      </c>
      <c r="O6" s="11"/>
      <c r="P6" s="11">
        <f>IF(O6="ΑΡΙΣΤΗ",70,IF(O6="ΠΟΛΥ ΚΑΛΗ",50,IF(O6="ΚΑΛΗ",30,)))</f>
        <v>0</v>
      </c>
      <c r="Q6" s="11"/>
      <c r="R6" s="11">
        <f>IF(Q6="ΑΡΙΣΤΗ",70,IF(Q6="ΠΟΛΥ ΚΑΛΗ",50,IF(Q6="ΚΑΛΗ",30,)))</f>
        <v>0</v>
      </c>
      <c r="S6" s="11" t="s">
        <v>5</v>
      </c>
      <c r="T6" s="11">
        <f>IF(S6="ΝΑΙ",150,0)</f>
        <v>150</v>
      </c>
      <c r="U6" s="11"/>
      <c r="V6" s="11">
        <f>IF(U6="ΝΑΙ",100,0)</f>
        <v>0</v>
      </c>
      <c r="W6" s="11"/>
      <c r="X6" s="11">
        <f>W6*17</f>
        <v>0</v>
      </c>
      <c r="Y6" s="11">
        <v>4</v>
      </c>
      <c r="Z6" s="19">
        <f>Y6*7</f>
        <v>28</v>
      </c>
      <c r="AA6" s="35">
        <f>H6+T6+N6+P6+R6+X6+Z6+V6</f>
        <v>1021.7</v>
      </c>
      <c r="AB6" s="11"/>
    </row>
    <row r="7" spans="1:38" x14ac:dyDescent="0.55000000000000004">
      <c r="A7" s="11">
        <v>4</v>
      </c>
      <c r="B7" s="8" t="s">
        <v>38</v>
      </c>
      <c r="C7" s="8" t="s">
        <v>51</v>
      </c>
      <c r="D7" s="34" t="s">
        <v>39</v>
      </c>
      <c r="E7" s="34" t="s">
        <v>40</v>
      </c>
      <c r="F7" s="13" t="s">
        <v>5</v>
      </c>
      <c r="G7" s="13">
        <v>8.4</v>
      </c>
      <c r="H7" s="13">
        <f>G7*110</f>
        <v>924</v>
      </c>
      <c r="I7" s="11" t="s">
        <v>5</v>
      </c>
      <c r="J7" s="17" t="str">
        <f>IF(AND(F7="ΝΑΙ",I7="ΝΑΙ"),"ΟΚ","ΑΠΟΡΡΙΠΤΕΤΑΙ")</f>
        <v>ΟΚ</v>
      </c>
      <c r="K7" s="17" t="s">
        <v>13</v>
      </c>
      <c r="L7" s="17"/>
      <c r="M7" s="11"/>
      <c r="N7" s="11">
        <f>IF(M7="ΑΡΙΣΤΗ",70,IF(M7="ΠΟΛΥ ΚΑΛΗ",50,IF(M7="ΚΑΛΗ",30,)))</f>
        <v>0</v>
      </c>
      <c r="O7" s="11"/>
      <c r="P7" s="11">
        <f>IF(O7="ΑΡΙΣΤΗ",70,IF(O7="ΠΟΛΥ ΚΑΛΗ",50,IF(O7="ΚΑΛΗ",30,)))</f>
        <v>0</v>
      </c>
      <c r="Q7" s="11"/>
      <c r="R7" s="11">
        <f>IF(Q7="ΑΡΙΣΤΗ",70,IF(Q7="ΠΟΛΥ ΚΑΛΗ",50,IF(Q7="ΚΑΛΗ",30,)))</f>
        <v>0</v>
      </c>
      <c r="S7" s="11"/>
      <c r="T7" s="11">
        <f>IF(S7="ΝΑΙ",150,0)</f>
        <v>0</v>
      </c>
      <c r="U7" s="11"/>
      <c r="V7" s="11">
        <f>IF(U7="ΝΑΙ",100,0)</f>
        <v>0</v>
      </c>
      <c r="W7" s="11"/>
      <c r="X7" s="11">
        <f>W7*17</f>
        <v>0</v>
      </c>
      <c r="Y7" s="11"/>
      <c r="Z7" s="19">
        <f>Y7*7</f>
        <v>0</v>
      </c>
      <c r="AA7" s="35">
        <f>H7+T7+N7+P7+R7+X7+Z7+V7</f>
        <v>924</v>
      </c>
      <c r="AB7" s="12"/>
    </row>
    <row r="9" spans="1:38" x14ac:dyDescent="0.55000000000000004">
      <c r="B9" s="36" t="s">
        <v>59</v>
      </c>
    </row>
  </sheetData>
  <sheetProtection algorithmName="SHA-512" hashValue="xPCf7dIne9Uj2wnxNu7s/N07+vRmeJoIOwqk30QOu1qwdOlPp/vWtKcRGLHPh3u2xfelIdpitJUfQfX1p9St8A==" saltValue="5g78ieJFBxXc9S7YVUJ8sQ==" spinCount="100000" sheet="1" objects="1" scenarios="1"/>
  <sortState ref="A4:AA7">
    <sortCondition descending="1" ref="AA4:AA7"/>
  </sortState>
  <mergeCells count="4">
    <mergeCell ref="A1:E1"/>
    <mergeCell ref="A2:E2"/>
    <mergeCell ref="M2:Z2"/>
    <mergeCell ref="F2:I2"/>
  </mergeCells>
  <dataValidations count="5">
    <dataValidation type="whole" allowBlank="1" showInputMessage="1" showErrorMessage="1" errorTitle="ΠΡΟΣΟΧΗ!" error="ΑΠΟ 1 ΕΩΣ 84 ΜΗΝΕΣ" sqref="Y4:Y7" xr:uid="{00000000-0002-0000-0100-000000000000}">
      <formula1>1</formula1>
      <formula2>84</formula2>
    </dataValidation>
    <dataValidation type="whole" allowBlank="1" showInputMessage="1" showErrorMessage="1" errorTitle="ΠΡΟΣΟΧΗ!" error="ΑΠΟ 1 ΕΩΣ 24 ΜΗΝΕΣ" sqref="W4:W7" xr:uid="{00000000-0002-0000-0100-000001000000}">
      <formula1>1</formula1>
      <formula2>24</formula2>
    </dataValidation>
    <dataValidation type="list" allowBlank="1" showInputMessage="1" showErrorMessage="1" sqref="O4:O7 M4:M7 Q4:Q7" xr:uid="{00000000-0002-0000-0100-000002000000}">
      <formula1>$AL$5:$AL$9</formula1>
    </dataValidation>
    <dataValidation type="list" allowBlank="1" showInputMessage="1" showErrorMessage="1" sqref="I4:I7 F4:F7 S4:S7 U4:U7 K4:L7" xr:uid="{00000000-0002-0000-0100-000003000000}">
      <formula1>$AK$5:$AK$5</formula1>
    </dataValidation>
    <dataValidation type="decimal" allowBlank="1" showInputMessage="1" showErrorMessage="1" sqref="G4:G7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7"/>
  <sheetViews>
    <sheetView workbookViewId="0">
      <selection activeCell="F18" sqref="A1:XFD1048576"/>
    </sheetView>
  </sheetViews>
  <sheetFormatPr defaultColWidth="9.15625" defaultRowHeight="14.4" x14ac:dyDescent="0.55000000000000004"/>
  <cols>
    <col min="1" max="1" width="4.83984375" style="20" customWidth="1"/>
    <col min="2" max="3" width="15.15625" style="20" customWidth="1"/>
    <col min="4" max="4" width="25.15625" style="20" customWidth="1"/>
    <col min="5" max="5" width="25.26171875" style="20" customWidth="1"/>
    <col min="6" max="7" width="9.68359375" style="20" customWidth="1"/>
    <col min="8" max="8" width="7.26171875" style="20" customWidth="1"/>
    <col min="9" max="9" width="14.83984375" style="20" customWidth="1"/>
    <col min="10" max="10" width="15" style="20" customWidth="1"/>
    <col min="11" max="12" width="14" style="20" customWidth="1"/>
    <col min="13" max="13" width="10.41796875" style="20" customWidth="1"/>
    <col min="14" max="14" width="7.26171875" style="20" customWidth="1"/>
    <col min="15" max="15" width="9.83984375" style="20" customWidth="1"/>
    <col min="16" max="16" width="7.26171875" style="20" customWidth="1"/>
    <col min="17" max="17" width="10.41796875" style="20" customWidth="1"/>
    <col min="18" max="18" width="7.26171875" style="20" customWidth="1"/>
    <col min="19" max="19" width="11" style="20" customWidth="1"/>
    <col min="20" max="20" width="7.26171875" style="20" customWidth="1"/>
    <col min="21" max="21" width="11.15625" style="20" customWidth="1"/>
    <col min="22" max="22" width="7.26171875" style="20" customWidth="1"/>
    <col min="23" max="23" width="17.578125" style="20" customWidth="1"/>
    <col min="24" max="24" width="7.26171875" style="20" customWidth="1"/>
    <col min="25" max="25" width="14.26171875" style="20" customWidth="1"/>
    <col min="26" max="26" width="7.83984375" style="20" customWidth="1"/>
    <col min="27" max="27" width="9.578125" style="20" customWidth="1"/>
    <col min="28" max="28" width="21.68359375" style="20" customWidth="1"/>
    <col min="29" max="36" width="9.15625" style="20"/>
    <col min="37" max="38" width="9.15625" style="20" hidden="1" customWidth="1"/>
    <col min="39" max="16384" width="9.15625" style="20"/>
  </cols>
  <sheetData>
    <row r="1" spans="1:38" ht="103.5" customHeight="1" x14ac:dyDescent="0.7">
      <c r="A1" s="4" t="s">
        <v>62</v>
      </c>
      <c r="B1" s="5"/>
      <c r="C1" s="5"/>
      <c r="D1" s="5"/>
      <c r="E1" s="5"/>
      <c r="F1" s="13"/>
      <c r="G1" s="13"/>
      <c r="H1" s="13"/>
      <c r="I1" s="16"/>
      <c r="J1" s="17"/>
      <c r="K1" s="17"/>
      <c r="L1" s="18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9"/>
      <c r="AA1" s="13"/>
    </row>
    <row r="2" spans="1:38" s="25" customFormat="1" ht="15.6" x14ac:dyDescent="0.6">
      <c r="A2" s="21" t="s">
        <v>7</v>
      </c>
      <c r="B2" s="22"/>
      <c r="C2" s="22"/>
      <c r="D2" s="22"/>
      <c r="E2" s="22"/>
      <c r="F2" s="22" t="s">
        <v>0</v>
      </c>
      <c r="G2" s="22"/>
      <c r="H2" s="22"/>
      <c r="I2" s="23"/>
      <c r="J2" s="24"/>
      <c r="K2" s="24"/>
      <c r="L2" s="24"/>
      <c r="M2" s="22" t="s">
        <v>24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38" s="33" customFormat="1" ht="94.5" customHeight="1" x14ac:dyDescent="0.55000000000000004">
      <c r="A3" s="8" t="s">
        <v>1</v>
      </c>
      <c r="B3" s="8" t="s">
        <v>25</v>
      </c>
      <c r="C3" s="26" t="s">
        <v>42</v>
      </c>
      <c r="D3" s="26" t="s">
        <v>8</v>
      </c>
      <c r="E3" s="8" t="s">
        <v>9</v>
      </c>
      <c r="F3" s="8" t="s">
        <v>55</v>
      </c>
      <c r="G3" s="27" t="s">
        <v>11</v>
      </c>
      <c r="H3" s="27" t="s">
        <v>4</v>
      </c>
      <c r="I3" s="8" t="s">
        <v>16</v>
      </c>
      <c r="J3" s="28"/>
      <c r="K3" s="29" t="s">
        <v>12</v>
      </c>
      <c r="L3" s="30" t="s">
        <v>14</v>
      </c>
      <c r="M3" s="8" t="s">
        <v>17</v>
      </c>
      <c r="N3" s="8" t="s">
        <v>4</v>
      </c>
      <c r="O3" s="8" t="s">
        <v>18</v>
      </c>
      <c r="P3" s="8" t="s">
        <v>4</v>
      </c>
      <c r="Q3" s="8" t="s">
        <v>19</v>
      </c>
      <c r="R3" s="26" t="s">
        <v>4</v>
      </c>
      <c r="S3" s="8" t="s">
        <v>20</v>
      </c>
      <c r="T3" s="8" t="s">
        <v>4</v>
      </c>
      <c r="U3" s="8" t="s">
        <v>21</v>
      </c>
      <c r="V3" s="8" t="s">
        <v>4</v>
      </c>
      <c r="W3" s="8" t="s">
        <v>22</v>
      </c>
      <c r="X3" s="8" t="s">
        <v>4</v>
      </c>
      <c r="Y3" s="8" t="s">
        <v>23</v>
      </c>
      <c r="Z3" s="31" t="s">
        <v>4</v>
      </c>
      <c r="AA3" s="32" t="s">
        <v>10</v>
      </c>
      <c r="AB3" s="8" t="s">
        <v>45</v>
      </c>
    </row>
    <row r="4" spans="1:38" ht="53.25" hidden="1" customHeight="1" x14ac:dyDescent="0.55000000000000004">
      <c r="A4" s="11">
        <v>1</v>
      </c>
      <c r="B4" s="8" t="s">
        <v>29</v>
      </c>
      <c r="C4" s="8" t="s">
        <v>44</v>
      </c>
      <c r="D4" s="34" t="s">
        <v>30</v>
      </c>
      <c r="E4" s="34" t="s">
        <v>31</v>
      </c>
      <c r="F4" s="13" t="s">
        <v>5</v>
      </c>
      <c r="G4" s="13">
        <v>8.8800000000000008</v>
      </c>
      <c r="H4" s="13">
        <f>G4*110</f>
        <v>976.80000000000007</v>
      </c>
      <c r="I4" s="11" t="s">
        <v>5</v>
      </c>
      <c r="J4" s="17" t="str">
        <f>IF(AND(F4="ΝΑΙ",I4="ΝΑΙ"),"ΟΚ","ΑΠΟΡΡΙΠΤΕΤΑΙ")</f>
        <v>ΟΚ</v>
      </c>
      <c r="K4" s="17" t="s">
        <v>13</v>
      </c>
      <c r="L4" s="17"/>
      <c r="M4" s="11"/>
      <c r="N4" s="11">
        <f>IF(M4="ΑΡΙΣΤΗ",70,IF(M4="ΠΟΛΥ ΚΑΛΗ",50,IF(M4="ΚΑΛΗ",30,)))</f>
        <v>0</v>
      </c>
      <c r="O4" s="11" t="s">
        <v>3</v>
      </c>
      <c r="P4" s="11">
        <f>IF(O4="ΑΡΙΣΤΗ",70,IF(O4="ΠΟΛΥ ΚΑΛΗ",50,IF(O4="ΚΑΛΗ",30,)))</f>
        <v>30</v>
      </c>
      <c r="Q4" s="11" t="s">
        <v>2</v>
      </c>
      <c r="R4" s="11">
        <f>IF(Q4="ΑΡΙΣΤΗ",70,IF(Q4="ΠΟΛΥ ΚΑΛΗ",50,IF(Q4="ΚΑΛΗ",30,)))</f>
        <v>70</v>
      </c>
      <c r="S4" s="11"/>
      <c r="T4" s="11">
        <f>IF(S4="ΝΑΙ",150,0)</f>
        <v>0</v>
      </c>
      <c r="U4" s="11" t="s">
        <v>5</v>
      </c>
      <c r="V4" s="11">
        <f>IF(U4="ΝΑΙ",100,0)</f>
        <v>100</v>
      </c>
      <c r="W4" s="11">
        <v>24</v>
      </c>
      <c r="X4" s="11">
        <f>W4*17</f>
        <v>408</v>
      </c>
      <c r="Y4" s="11">
        <v>84</v>
      </c>
      <c r="Z4" s="19">
        <f>Y4*7</f>
        <v>588</v>
      </c>
      <c r="AA4" s="35">
        <f>H4+T4+N4+P4+R4+X4+Z4+V4</f>
        <v>2172.8000000000002</v>
      </c>
      <c r="AB4" s="12" t="s">
        <v>46</v>
      </c>
      <c r="AK4" s="20" t="s">
        <v>5</v>
      </c>
      <c r="AL4" s="20" t="s">
        <v>2</v>
      </c>
    </row>
    <row r="5" spans="1:38" ht="18" customHeight="1" x14ac:dyDescent="0.55000000000000004">
      <c r="A5" s="11">
        <v>1</v>
      </c>
      <c r="B5" s="8" t="s">
        <v>26</v>
      </c>
      <c r="C5" s="8" t="s">
        <v>43</v>
      </c>
      <c r="D5" s="34" t="s">
        <v>27</v>
      </c>
      <c r="E5" s="34" t="s">
        <v>28</v>
      </c>
      <c r="F5" s="13" t="s">
        <v>5</v>
      </c>
      <c r="G5" s="13">
        <v>6.56</v>
      </c>
      <c r="H5" s="13">
        <f>G5*110</f>
        <v>721.59999999999991</v>
      </c>
      <c r="I5" s="11" t="s">
        <v>5</v>
      </c>
      <c r="J5" s="17" t="str">
        <f>IF(AND(F5="ΝΑΙ",I5="ΝΑΙ"),"ΟΚ","ΑΠΟΡΡΙΠΤΕΤΑΙ")</f>
        <v>ΟΚ</v>
      </c>
      <c r="K5" s="17" t="s">
        <v>5</v>
      </c>
      <c r="L5" s="17" t="s">
        <v>5</v>
      </c>
      <c r="M5" s="11"/>
      <c r="N5" s="11">
        <f>IF(M5="ΑΡΙΣΤΗ",70,IF(M5="ΠΟΛΥ ΚΑΛΗ",50,IF(M5="ΚΑΛΗ",30,)))</f>
        <v>0</v>
      </c>
      <c r="O5" s="11"/>
      <c r="P5" s="11">
        <f>IF(O5="ΑΡΙΣΤΗ",70,IF(O5="ΠΟΛΥ ΚΑΛΗ",50,IF(O5="ΚΑΛΗ",30,)))</f>
        <v>0</v>
      </c>
      <c r="Q5" s="11"/>
      <c r="R5" s="11">
        <f>IF(Q5="ΑΡΙΣΤΗ",70,IF(Q5="ΠΟΛΥ ΚΑΛΗ",50,IF(Q5="ΚΑΛΗ",30,)))</f>
        <v>0</v>
      </c>
      <c r="S5" s="11"/>
      <c r="T5" s="11">
        <f>IF(S5="ΝΑΙ",150,0)</f>
        <v>0</v>
      </c>
      <c r="U5" s="11" t="s">
        <v>5</v>
      </c>
      <c r="V5" s="11">
        <f>IF(U5="ΝΑΙ",100,0)</f>
        <v>100</v>
      </c>
      <c r="W5" s="11">
        <v>12</v>
      </c>
      <c r="X5" s="11">
        <f>W5*17</f>
        <v>204</v>
      </c>
      <c r="Y5" s="11"/>
      <c r="Z5" s="19">
        <f>Y5*7</f>
        <v>0</v>
      </c>
      <c r="AA5" s="35">
        <f>H5+T5+N5+P5+R5+X5+Z5+V5</f>
        <v>1025.5999999999999</v>
      </c>
      <c r="AB5" s="11"/>
      <c r="AK5" s="20" t="s">
        <v>13</v>
      </c>
      <c r="AL5" s="20" t="s">
        <v>6</v>
      </c>
    </row>
    <row r="6" spans="1:38" ht="18" hidden="1" customHeight="1" x14ac:dyDescent="0.55000000000000004">
      <c r="A6" s="11">
        <v>3</v>
      </c>
      <c r="B6" s="8" t="s">
        <v>34</v>
      </c>
      <c r="C6" s="8" t="s">
        <v>49</v>
      </c>
      <c r="D6" s="34" t="s">
        <v>35</v>
      </c>
      <c r="E6" s="34" t="s">
        <v>36</v>
      </c>
      <c r="F6" s="13" t="s">
        <v>5</v>
      </c>
      <c r="G6" s="13">
        <v>7.67</v>
      </c>
      <c r="H6" s="13">
        <f>G6*110</f>
        <v>843.7</v>
      </c>
      <c r="I6" s="11" t="s">
        <v>5</v>
      </c>
      <c r="J6" s="17" t="str">
        <f>IF(AND(F6="ΝΑΙ",I6="ΝΑΙ"),"ΟΚ","ΑΠΟΡΡΙΠΤΕΤΑΙ")</f>
        <v>ΟΚ</v>
      </c>
      <c r="K6" s="17" t="s">
        <v>13</v>
      </c>
      <c r="L6" s="17"/>
      <c r="M6" s="11"/>
      <c r="N6" s="11">
        <f>IF(M6="ΑΡΙΣΤΗ",70,IF(M6="ΠΟΛΥ ΚΑΛΗ",50,IF(M6="ΚΑΛΗ",30,)))</f>
        <v>0</v>
      </c>
      <c r="O6" s="11"/>
      <c r="P6" s="11">
        <f>IF(O6="ΑΡΙΣΤΗ",70,IF(O6="ΠΟΛΥ ΚΑΛΗ",50,IF(O6="ΚΑΛΗ",30,)))</f>
        <v>0</v>
      </c>
      <c r="Q6" s="11"/>
      <c r="R6" s="11">
        <f>IF(Q6="ΑΡΙΣΤΗ",70,IF(Q6="ΠΟΛΥ ΚΑΛΗ",50,IF(Q6="ΚΑΛΗ",30,)))</f>
        <v>0</v>
      </c>
      <c r="S6" s="11" t="s">
        <v>5</v>
      </c>
      <c r="T6" s="11">
        <f>IF(S6="ΝΑΙ",150,0)</f>
        <v>150</v>
      </c>
      <c r="U6" s="11"/>
      <c r="V6" s="11">
        <f>IF(U6="ΝΑΙ",100,0)</f>
        <v>0</v>
      </c>
      <c r="W6" s="11"/>
      <c r="X6" s="11">
        <f>W6*17</f>
        <v>0</v>
      </c>
      <c r="Y6" s="11">
        <v>4</v>
      </c>
      <c r="Z6" s="19">
        <f>Y6*7</f>
        <v>28</v>
      </c>
      <c r="AA6" s="35">
        <f>H6+T6+N6+P6+R6+X6+Z6+V6</f>
        <v>1021.7</v>
      </c>
      <c r="AB6" s="11"/>
    </row>
    <row r="7" spans="1:38" ht="28.8" hidden="1" x14ac:dyDescent="0.55000000000000004">
      <c r="A7" s="11">
        <v>4</v>
      </c>
      <c r="B7" s="8" t="s">
        <v>38</v>
      </c>
      <c r="C7" s="8" t="s">
        <v>51</v>
      </c>
      <c r="D7" s="34" t="s">
        <v>39</v>
      </c>
      <c r="E7" s="34" t="s">
        <v>40</v>
      </c>
      <c r="F7" s="13" t="s">
        <v>5</v>
      </c>
      <c r="G7" s="13">
        <v>8.4</v>
      </c>
      <c r="H7" s="13">
        <f>G7*110</f>
        <v>924</v>
      </c>
      <c r="I7" s="11" t="s">
        <v>5</v>
      </c>
      <c r="J7" s="17" t="str">
        <f>IF(AND(F7="ΝΑΙ",I7="ΝΑΙ"),"ΟΚ","ΑΠΟΡΡΙΠΤΕΤΑΙ")</f>
        <v>ΟΚ</v>
      </c>
      <c r="K7" s="17" t="s">
        <v>13</v>
      </c>
      <c r="L7" s="17"/>
      <c r="M7" s="11"/>
      <c r="N7" s="11">
        <f>IF(M7="ΑΡΙΣΤΗ",70,IF(M7="ΠΟΛΥ ΚΑΛΗ",50,IF(M7="ΚΑΛΗ",30,)))</f>
        <v>0</v>
      </c>
      <c r="O7" s="11"/>
      <c r="P7" s="11">
        <f>IF(O7="ΑΡΙΣΤΗ",70,IF(O7="ΠΟΛΥ ΚΑΛΗ",50,IF(O7="ΚΑΛΗ",30,)))</f>
        <v>0</v>
      </c>
      <c r="Q7" s="11"/>
      <c r="R7" s="11">
        <f>IF(Q7="ΑΡΙΣΤΗ",70,IF(Q7="ΠΟΛΥ ΚΑΛΗ",50,IF(Q7="ΚΑΛΗ",30,)))</f>
        <v>0</v>
      </c>
      <c r="S7" s="11"/>
      <c r="T7" s="11">
        <f>IF(S7="ΝΑΙ",150,0)</f>
        <v>0</v>
      </c>
      <c r="U7" s="11"/>
      <c r="V7" s="11">
        <f>IF(U7="ΝΑΙ",100,0)</f>
        <v>0</v>
      </c>
      <c r="W7" s="11"/>
      <c r="X7" s="11">
        <f>W7*17</f>
        <v>0</v>
      </c>
      <c r="Y7" s="11"/>
      <c r="Z7" s="19">
        <f>Y7*7</f>
        <v>0</v>
      </c>
      <c r="AA7" s="35">
        <f>H7+T7+N7+P7+R7+X7+Z7+V7</f>
        <v>924</v>
      </c>
      <c r="AB7" s="12" t="s">
        <v>52</v>
      </c>
    </row>
  </sheetData>
  <sheetProtection algorithmName="SHA-512" hashValue="lSV3NRNUhc3dCa8jkPDfju2GlV39A40pGykjDrYboi0WrSvwKrc0ogt6UQu4m2Axy61WXf8R8a1dwclQ3qizhA==" saltValue="nAVI8dUgKGVD+mTQPH1CCw==" spinCount="100000" sheet="1" objects="1" scenarios="1"/>
  <mergeCells count="4">
    <mergeCell ref="A1:E1"/>
    <mergeCell ref="A2:E2"/>
    <mergeCell ref="F2:I2"/>
    <mergeCell ref="M2:Z2"/>
  </mergeCells>
  <dataValidations count="5">
    <dataValidation type="decimal" allowBlank="1" showInputMessage="1" showErrorMessage="1" sqref="G4:G7" xr:uid="{00000000-0002-0000-0200-000000000000}">
      <formula1>5</formula1>
      <formula2>10</formula2>
    </dataValidation>
    <dataValidation type="list" allowBlank="1" showInputMessage="1" showErrorMessage="1" sqref="I4:I7 K4:L7 U4:U7 S4:S7 F4:F7" xr:uid="{00000000-0002-0000-0200-000001000000}">
      <formula1>$AK$4:$AK$5</formula1>
    </dataValidation>
    <dataValidation type="list" allowBlank="1" showInputMessage="1" showErrorMessage="1" sqref="O4:O7 Q4:Q7 M4:M7" xr:uid="{00000000-0002-0000-0200-000002000000}">
      <formula1>$AL$4:$AL$9</formula1>
    </dataValidation>
    <dataValidation type="whole" allowBlank="1" showInputMessage="1" showErrorMessage="1" errorTitle="ΠΡΟΣΟΧΗ!" error="ΑΠΟ 1 ΕΩΣ 24 ΜΗΝΕΣ" sqref="W4:W7" xr:uid="{00000000-0002-0000-0200-000003000000}">
      <formula1>1</formula1>
      <formula2>24</formula2>
    </dataValidation>
    <dataValidation type="whole" allowBlank="1" showInputMessage="1" showErrorMessage="1" errorTitle="ΠΡΟΣΟΧΗ!" error="ΑΠΟ 1 ΕΩΣ 84 ΜΗΝΕΣ" sqref="Y4:Y7" xr:uid="{00000000-0002-0000-02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"/>
  <sheetViews>
    <sheetView tabSelected="1" workbookViewId="0">
      <selection activeCell="D3" sqref="A1:XFD1048576"/>
    </sheetView>
  </sheetViews>
  <sheetFormatPr defaultRowHeight="14.4" x14ac:dyDescent="0.55000000000000004"/>
  <cols>
    <col min="1" max="1" width="8.83984375" style="36"/>
    <col min="2" max="2" width="26.15625" style="36" customWidth="1"/>
    <col min="3" max="3" width="8.83984375" style="36"/>
    <col min="4" max="4" width="16" style="36" hidden="1" customWidth="1"/>
    <col min="5" max="9" width="0" style="36" hidden="1" customWidth="1"/>
    <col min="10" max="10" width="22" style="36" hidden="1" customWidth="1"/>
    <col min="11" max="25" width="0" style="36" hidden="1" customWidth="1"/>
    <col min="26" max="26" width="25.26171875" style="36" bestFit="1" customWidth="1"/>
    <col min="27" max="16384" width="8.83984375" style="36"/>
  </cols>
  <sheetData>
    <row r="1" spans="1:26" s="20" customFormat="1" ht="59.25" customHeight="1" x14ac:dyDescent="0.7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s="25" customFormat="1" ht="15.6" x14ac:dyDescent="0.6">
      <c r="A2" s="7" t="s">
        <v>7</v>
      </c>
      <c r="B2" s="7"/>
      <c r="C2" s="7"/>
      <c r="D2" s="7" t="s">
        <v>0</v>
      </c>
      <c r="E2" s="7"/>
      <c r="F2" s="7"/>
      <c r="G2" s="7"/>
      <c r="H2" s="39"/>
      <c r="I2" s="39"/>
      <c r="J2" s="39"/>
      <c r="K2" s="7" t="s">
        <v>24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0" t="s">
        <v>10</v>
      </c>
      <c r="Z2" s="39"/>
    </row>
    <row r="3" spans="1:26" s="33" customFormat="1" ht="64.5" customHeight="1" x14ac:dyDescent="0.6">
      <c r="A3" s="12" t="s">
        <v>1</v>
      </c>
      <c r="B3" s="12" t="s">
        <v>25</v>
      </c>
      <c r="C3" s="12" t="s">
        <v>42</v>
      </c>
      <c r="D3" s="12" t="s">
        <v>15</v>
      </c>
      <c r="E3" s="12" t="s">
        <v>11</v>
      </c>
      <c r="F3" s="12" t="s">
        <v>4</v>
      </c>
      <c r="G3" s="12" t="s">
        <v>16</v>
      </c>
      <c r="H3" s="12"/>
      <c r="I3" s="41" t="s">
        <v>12</v>
      </c>
      <c r="J3" s="41" t="s">
        <v>14</v>
      </c>
      <c r="K3" s="12" t="s">
        <v>17</v>
      </c>
      <c r="L3" s="12" t="s">
        <v>4</v>
      </c>
      <c r="M3" s="12" t="s">
        <v>18</v>
      </c>
      <c r="N3" s="12" t="s">
        <v>4</v>
      </c>
      <c r="O3" s="12" t="s">
        <v>19</v>
      </c>
      <c r="P3" s="12" t="s">
        <v>4</v>
      </c>
      <c r="Q3" s="12" t="s">
        <v>20</v>
      </c>
      <c r="R3" s="12" t="s">
        <v>4</v>
      </c>
      <c r="S3" s="12" t="s">
        <v>21</v>
      </c>
      <c r="T3" s="12" t="s">
        <v>4</v>
      </c>
      <c r="U3" s="12" t="s">
        <v>22</v>
      </c>
      <c r="V3" s="12" t="s">
        <v>4</v>
      </c>
      <c r="W3" s="12" t="s">
        <v>23</v>
      </c>
      <c r="X3" s="12" t="s">
        <v>4</v>
      </c>
      <c r="Y3" s="40"/>
      <c r="Z3" s="39" t="s">
        <v>54</v>
      </c>
    </row>
    <row r="4" spans="1:26" s="20" customFormat="1" x14ac:dyDescent="0.55000000000000004">
      <c r="A4" s="11">
        <v>1</v>
      </c>
      <c r="B4" s="12" t="s">
        <v>32</v>
      </c>
      <c r="C4" s="12" t="s">
        <v>47</v>
      </c>
      <c r="D4" s="11" t="s">
        <v>5</v>
      </c>
      <c r="E4" s="11">
        <v>9.5</v>
      </c>
      <c r="F4" s="11">
        <f>E4*110</f>
        <v>1045</v>
      </c>
      <c r="G4" s="11" t="s">
        <v>13</v>
      </c>
      <c r="H4" s="11" t="str">
        <f>IF(AND(D4="ΝΑΙ",G4="ΝΑΙ"),"ΟΚ","ΑΠΟΡΡΙΠΤΕΤΑΙ")</f>
        <v>ΑΠΟΡΡΙΠΤΕΤΑΙ</v>
      </c>
      <c r="I4" s="11" t="s">
        <v>13</v>
      </c>
      <c r="J4" s="11"/>
      <c r="K4" s="11"/>
      <c r="L4" s="11">
        <f>IF(K4="ΑΡΙΣΤΗ",70,IF(K4="ΠΟΛΥ ΚΑΛΗ",50,IF(K4="ΚΑΛΗ",30,)))</f>
        <v>0</v>
      </c>
      <c r="M4" s="11"/>
      <c r="N4" s="11">
        <f>IF(M4="ΑΡΙΣΤΗ",70,IF(M4="ΠΟΛΥ ΚΑΛΗ",50,IF(M4="ΚΑΛΗ",30,)))</f>
        <v>0</v>
      </c>
      <c r="O4" s="11"/>
      <c r="P4" s="11">
        <f>IF(O4="ΑΡΙΣΤΗ",70,IF(O4="ΠΟΛΥ ΚΑΛΗ",50,IF(O4="ΚΑΛΗ",30,)))</f>
        <v>0</v>
      </c>
      <c r="Q4" s="11"/>
      <c r="R4" s="11">
        <f>IF(Q4="ΝΑΙ",150,0)</f>
        <v>0</v>
      </c>
      <c r="S4" s="11"/>
      <c r="T4" s="11">
        <f>IF(S4="ΝΑΙ",100,0)</f>
        <v>0</v>
      </c>
      <c r="U4" s="11"/>
      <c r="V4" s="11">
        <f>U4*17</f>
        <v>0</v>
      </c>
      <c r="W4" s="11"/>
      <c r="X4" s="11">
        <f>W4*7</f>
        <v>0</v>
      </c>
      <c r="Y4" s="15">
        <f>F4+R4+L4+N4+P4+V4+X4+T4</f>
        <v>1045</v>
      </c>
      <c r="Z4" s="12">
        <v>145</v>
      </c>
    </row>
    <row r="5" spans="1:26" s="45" customFormat="1" x14ac:dyDescent="0.55000000000000004">
      <c r="A5" s="42">
        <v>2</v>
      </c>
      <c r="B5" s="43" t="s">
        <v>33</v>
      </c>
      <c r="C5" s="43" t="s">
        <v>48</v>
      </c>
      <c r="D5" s="42" t="s">
        <v>5</v>
      </c>
      <c r="E5" s="42">
        <v>6.7</v>
      </c>
      <c r="F5" s="42">
        <f>E5*110</f>
        <v>737</v>
      </c>
      <c r="G5" s="42" t="s">
        <v>13</v>
      </c>
      <c r="H5" s="42" t="str">
        <f>IF(AND(D5="ΝΑΙ",G5="ΝΑΙ"),"ΟΚ","ΑΠΟΡΡΙΠΤΕΤΑΙ")</f>
        <v>ΑΠΟΡΡΙΠΤΕΤΑΙ</v>
      </c>
      <c r="I5" s="42" t="s">
        <v>13</v>
      </c>
      <c r="J5" s="42"/>
      <c r="K5" s="42"/>
      <c r="L5" s="42">
        <f>IF(K5="ΑΡΙΣΤΗ",70,IF(K5="ΠΟΛΥ ΚΑΛΗ",50,IF(K5="ΚΑΛΗ",30,)))</f>
        <v>0</v>
      </c>
      <c r="M5" s="42"/>
      <c r="N5" s="42">
        <f>IF(M5="ΑΡΙΣΤΗ",70,IF(M5="ΠΟΛΥ ΚΑΛΗ",50,IF(M5="ΚΑΛΗ",30,)))</f>
        <v>0</v>
      </c>
      <c r="O5" s="42"/>
      <c r="P5" s="42">
        <f>IF(O5="ΑΡΙΣΤΗ",70,IF(O5="ΠΟΛΥ ΚΑΛΗ",50,IF(O5="ΚΑΛΗ",30,)))</f>
        <v>0</v>
      </c>
      <c r="Q5" s="42"/>
      <c r="R5" s="42">
        <f>IF(Q5="ΝΑΙ",150,0)</f>
        <v>0</v>
      </c>
      <c r="S5" s="42"/>
      <c r="T5" s="42">
        <f>IF(S5="ΝΑΙ",100,0)</f>
        <v>0</v>
      </c>
      <c r="U5" s="42"/>
      <c r="V5" s="42">
        <f>U5*17</f>
        <v>0</v>
      </c>
      <c r="W5" s="42"/>
      <c r="X5" s="42">
        <f>W5*7</f>
        <v>0</v>
      </c>
      <c r="Y5" s="44">
        <f>F5+R5+L5+N5+P5+V5+X5+T5</f>
        <v>737</v>
      </c>
      <c r="Z5" s="12">
        <v>145</v>
      </c>
    </row>
    <row r="6" spans="1:26" s="20" customFormat="1" x14ac:dyDescent="0.55000000000000004">
      <c r="A6" s="11">
        <v>3</v>
      </c>
      <c r="B6" s="12" t="s">
        <v>37</v>
      </c>
      <c r="C6" s="12" t="s">
        <v>50</v>
      </c>
      <c r="D6" s="11" t="s">
        <v>5</v>
      </c>
      <c r="E6" s="11">
        <v>9.9</v>
      </c>
      <c r="F6" s="11">
        <f>E6*110</f>
        <v>1089</v>
      </c>
      <c r="G6" s="11" t="s">
        <v>13</v>
      </c>
      <c r="H6" s="11" t="str">
        <f>IF(AND(D6="ΝΑΙ",G6="ΝΑΙ"),"ΟΚ","ΑΠΟΡΡΙΠΤΕΤΑΙ")</f>
        <v>ΑΠΟΡΡΙΠΤΕΤΑΙ</v>
      </c>
      <c r="I6" s="11" t="s">
        <v>5</v>
      </c>
      <c r="J6" s="11"/>
      <c r="K6" s="11"/>
      <c r="L6" s="11">
        <f>IF(K6="ΑΡΙΣΤΗ",70,IF(K6="ΠΟΛΥ ΚΑΛΗ",50,IF(K6="ΚΑΛΗ",30,)))</f>
        <v>0</v>
      </c>
      <c r="M6" s="11"/>
      <c r="N6" s="11">
        <f>IF(M6="ΑΡΙΣΤΗ",70,IF(M6="ΠΟΛΥ ΚΑΛΗ",50,IF(M6="ΚΑΛΗ",30,)))</f>
        <v>0</v>
      </c>
      <c r="O6" s="11"/>
      <c r="P6" s="11">
        <f>IF(O6="ΑΡΙΣΤΗ",70,IF(O6="ΠΟΛΥ ΚΑΛΗ",50,IF(O6="ΚΑΛΗ",30,)))</f>
        <v>0</v>
      </c>
      <c r="Q6" s="11"/>
      <c r="R6" s="11">
        <f>IF(Q6="ΝΑΙ",150,0)</f>
        <v>0</v>
      </c>
      <c r="S6" s="11"/>
      <c r="T6" s="11">
        <f>IF(S6="ΝΑΙ",100,0)</f>
        <v>0</v>
      </c>
      <c r="U6" s="11"/>
      <c r="V6" s="11">
        <f>U6*17</f>
        <v>0</v>
      </c>
      <c r="W6" s="11"/>
      <c r="X6" s="11">
        <f>W6*7</f>
        <v>0</v>
      </c>
      <c r="Y6" s="15">
        <f>F6+R6+L6+N6+P6+V6+X6+T6</f>
        <v>1089</v>
      </c>
      <c r="Z6" s="12">
        <v>145</v>
      </c>
    </row>
    <row r="7" spans="1:26" s="20" customFormat="1" x14ac:dyDescent="0.55000000000000004">
      <c r="A7" s="11">
        <v>4</v>
      </c>
      <c r="B7" s="12" t="s">
        <v>41</v>
      </c>
      <c r="C7" s="12" t="s">
        <v>53</v>
      </c>
      <c r="D7" s="11" t="s">
        <v>5</v>
      </c>
      <c r="E7" s="11">
        <v>6.3</v>
      </c>
      <c r="F7" s="11">
        <f>E7*110</f>
        <v>693</v>
      </c>
      <c r="G7" s="11" t="s">
        <v>13</v>
      </c>
      <c r="H7" s="11" t="str">
        <f>IF(AND(D7="ΝΑΙ",G7="ΝΑΙ"),"ΟΚ","ΑΠΟΡΡΙΠΤΕΤΑΙ")</f>
        <v>ΑΠΟΡΡΙΠΤΕΤΑΙ</v>
      </c>
      <c r="I7" s="11" t="s">
        <v>13</v>
      </c>
      <c r="J7" s="11"/>
      <c r="K7" s="11"/>
      <c r="L7" s="11">
        <f>IF(K7="ΑΡΙΣΤΗ",70,IF(K7="ΠΟΛΥ ΚΑΛΗ",50,IF(K7="ΚΑΛΗ",30,)))</f>
        <v>0</v>
      </c>
      <c r="M7" s="11"/>
      <c r="N7" s="11">
        <f>IF(M7="ΑΡΙΣΤΗ",70,IF(M7="ΠΟΛΥ ΚΑΛΗ",50,IF(M7="ΚΑΛΗ",30,)))</f>
        <v>0</v>
      </c>
      <c r="O7" s="11"/>
      <c r="P7" s="11">
        <f>IF(O7="ΑΡΙΣΤΗ",70,IF(O7="ΠΟΛΥ ΚΑΛΗ",50,IF(O7="ΚΑΛΗ",30,)))</f>
        <v>0</v>
      </c>
      <c r="Q7" s="11" t="s">
        <v>5</v>
      </c>
      <c r="R7" s="11">
        <f>IF(Q7="ΝΑΙ",150,0)</f>
        <v>150</v>
      </c>
      <c r="S7" s="11"/>
      <c r="T7" s="11">
        <f>IF(S7="ΝΑΙ",100,0)</f>
        <v>0</v>
      </c>
      <c r="U7" s="11"/>
      <c r="V7" s="11">
        <f>U7*17</f>
        <v>0</v>
      </c>
      <c r="W7" s="11"/>
      <c r="X7" s="11">
        <f>W7*7</f>
        <v>0</v>
      </c>
      <c r="Y7" s="15">
        <f>F7+R7+L7+N7+P7+V7+X7+T7</f>
        <v>843</v>
      </c>
      <c r="Z7" s="12">
        <v>145</v>
      </c>
    </row>
  </sheetData>
  <sheetProtection algorithmName="SHA-512" hashValue="K1/W1d9wto7Bl6mGThrNfBd3ix9xJJdyjNWH390p3vtAZ6zkLAaA5iRPguvqh54wY8SO6f6q21C/3MP2CLusyA==" saltValue="kAfxQc5Zw/kKVRdLUKyqpw==" spinCount="100000" sheet="1" objects="1" scenarios="1"/>
  <mergeCells count="5">
    <mergeCell ref="A2:C2"/>
    <mergeCell ref="D2:G2"/>
    <mergeCell ref="K2:X2"/>
    <mergeCell ref="Y2:Y3"/>
    <mergeCell ref="A1:Z1"/>
  </mergeCells>
  <dataValidations count="5">
    <dataValidation type="decimal" allowBlank="1" showInputMessage="1" showErrorMessage="1" sqref="E4:E7" xr:uid="{00000000-0002-0000-0300-000000000000}">
      <formula1>5</formula1>
      <formula2>10</formula2>
    </dataValidation>
    <dataValidation type="list" allowBlank="1" showInputMessage="1" showErrorMessage="1" sqref="S4:S7 I4:J7 G4:G7 D4:D7 Q4:Q7" xr:uid="{00000000-0002-0000-0300-000001000000}">
      <formula1>$AI$4:$AI$5</formula1>
    </dataValidation>
    <dataValidation type="list" allowBlank="1" showInputMessage="1" showErrorMessage="1" sqref="K4:K7 O4:O7 M4:M7" xr:uid="{00000000-0002-0000-0300-000002000000}">
      <formula1>$AJ$4:$AJ$11</formula1>
    </dataValidation>
    <dataValidation type="whole" allowBlank="1" showInputMessage="1" showErrorMessage="1" errorTitle="ΠΡΟΣΟΧΗ!" error="ΑΠΟ 1 ΕΩΣ 24 ΜΗΝΕΣ" sqref="U4:U7" xr:uid="{00000000-0002-0000-0300-000003000000}">
      <formula1>1</formula1>
      <formula2>24</formula2>
    </dataValidation>
    <dataValidation type="whole" allowBlank="1" showInputMessage="1" showErrorMessage="1" errorTitle="ΠΡΟΣΟΧΗ!" error="ΑΠΟ 1 ΕΩΣ 84 ΜΗΝΕΣ" sqref="W4:W7" xr:uid="{00000000-0002-0000-03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ΠΙΝΑΚΑΣ ΠΡΟΣΛΗΠΤΕΩΝ</vt:lpstr>
      <vt:lpstr>ΥΔΡΑΥΛΙΚΟΙ_ΚΑΤΑΤΑΞΗΣ_ΜΕ ΓΕΝ ΕΜΠ</vt:lpstr>
      <vt:lpstr>ΠΙΝΑΚΑΣ ΠΟΛΥΤΕΚΝΩΝ_ΜΕ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Thodoros Aggelopoulos</cp:lastModifiedBy>
  <cp:lastPrinted>2018-07-11T08:00:05Z</cp:lastPrinted>
  <dcterms:created xsi:type="dcterms:W3CDTF">2017-10-23T05:29:48Z</dcterms:created>
  <dcterms:modified xsi:type="dcterms:W3CDTF">2018-12-20T13:11:48Z</dcterms:modified>
</cp:coreProperties>
</file>